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031\CIFS_VDIRedirFolders\b7443\Desktop\"/>
    </mc:Choice>
  </mc:AlternateContent>
  <xr:revisionPtr revIDLastSave="0" documentId="8_{38B6E09E-92E9-43B3-ACE0-B4A860BBEF7B}" xr6:coauthVersionLast="47" xr6:coauthVersionMax="47" xr10:uidLastSave="{00000000-0000-0000-0000-000000000000}"/>
  <bookViews>
    <workbookView xWindow="28680" yWindow="555" windowWidth="19440" windowHeight="15000" xr2:uid="{2618131A-5FD4-47D5-8036-4D66FE10DE3D}"/>
  </bookViews>
  <sheets>
    <sheet name="Templat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4" l="1"/>
  <c r="F56" i="4"/>
  <c r="E43" i="4"/>
  <c r="E56" i="4"/>
  <c r="E28" i="4"/>
  <c r="D30" i="4"/>
  <c r="F9" i="4"/>
  <c r="F6" i="4"/>
  <c r="F5" i="4"/>
  <c r="E6" i="4"/>
  <c r="D6" i="4" l="1"/>
  <c r="C6" i="4" l="1"/>
  <c r="D80" i="4" l="1"/>
  <c r="F80" i="4"/>
  <c r="E80" i="4"/>
  <c r="F52" i="4"/>
  <c r="E52" i="4"/>
  <c r="D24" i="4"/>
  <c r="D87" i="4" s="1"/>
  <c r="C20" i="4"/>
  <c r="C12" i="4"/>
  <c r="F12" i="4"/>
  <c r="E12" i="4"/>
  <c r="D12" i="4"/>
  <c r="C7" i="4"/>
  <c r="D88" i="4" l="1"/>
  <c r="D86" i="4"/>
  <c r="D52" i="4"/>
  <c r="C22" i="4"/>
  <c r="C84" i="4" s="1"/>
  <c r="F20" i="4"/>
  <c r="E20" i="4"/>
  <c r="D20" i="4"/>
  <c r="D7" i="4"/>
  <c r="D82" i="4" l="1"/>
  <c r="E24" i="4" s="1"/>
  <c r="E87" i="4" s="1"/>
  <c r="E88" i="4" s="1"/>
  <c r="D22" i="4"/>
  <c r="E7" i="4"/>
  <c r="E22" i="4" s="1"/>
  <c r="D84" i="4" l="1"/>
  <c r="E86" i="4"/>
  <c r="E82" i="4"/>
  <c r="F24" i="4" s="1"/>
  <c r="F7" i="4"/>
  <c r="F22" i="4" s="1"/>
  <c r="F82" i="4" l="1"/>
  <c r="F84" i="4" s="1"/>
  <c r="F87" i="4"/>
  <c r="F88" i="4" s="1"/>
  <c r="G88" i="4" s="1"/>
  <c r="E84" i="4"/>
  <c r="F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Hemming, Mark</author>
  </authors>
  <commentList>
    <comment ref="E77" authorId="0" shapeId="0" xr:uid="{88C1BBE1-27F4-4A3D-8F44-8FF4AA56AC83}">
      <text>
        <r>
          <rPr>
            <b/>
            <sz val="9"/>
            <color indexed="81"/>
            <rFont val="Tahoma"/>
            <family val="2"/>
          </rPr>
          <t>Hemming, Mark:</t>
        </r>
        <r>
          <rPr>
            <sz val="9"/>
            <color indexed="81"/>
            <rFont val="Tahoma"/>
            <family val="2"/>
          </rPr>
          <t xml:space="preserve">
Savings to be determined</t>
        </r>
      </text>
    </comment>
    <comment ref="D87" authorId="0" shapeId="0" xr:uid="{DBD3EEAD-AB96-4C66-9D9E-F785ED8AA98D}">
      <text>
        <r>
          <rPr>
            <b/>
            <sz val="9"/>
            <color indexed="81"/>
            <rFont val="Tahoma"/>
            <family val="2"/>
          </rPr>
          <t>Hemming, Mark:</t>
        </r>
        <r>
          <rPr>
            <sz val="9"/>
            <color indexed="81"/>
            <rFont val="Tahoma"/>
            <family val="2"/>
          </rPr>
          <t xml:space="preserve">
Central assumption that non-payroll budget is 25% of total budget - overwrite with actual fig.</t>
        </r>
      </text>
    </comment>
    <comment ref="E87" authorId="0" shapeId="0" xr:uid="{F72204EF-46EA-46BB-AE8B-372A7201EAAC}">
      <text>
        <r>
          <rPr>
            <b/>
            <sz val="9"/>
            <color indexed="81"/>
            <rFont val="Tahoma"/>
            <family val="2"/>
          </rPr>
          <t>Hemming, Mark:</t>
        </r>
        <r>
          <rPr>
            <sz val="9"/>
            <color indexed="81"/>
            <rFont val="Tahoma"/>
            <family val="2"/>
          </rPr>
          <t xml:space="preserve">
Central assumption that non-payroll budget is 25% of total budget - overwrite with actual fig.</t>
        </r>
      </text>
    </comment>
    <comment ref="F87" authorId="0" shapeId="0" xr:uid="{B60EF38E-28DB-4C94-B101-6CF1C81B9D01}">
      <text>
        <r>
          <rPr>
            <b/>
            <sz val="9"/>
            <color indexed="81"/>
            <rFont val="Tahoma"/>
            <family val="2"/>
          </rPr>
          <t>Hemming, Mark:</t>
        </r>
        <r>
          <rPr>
            <sz val="9"/>
            <color indexed="81"/>
            <rFont val="Tahoma"/>
            <family val="2"/>
          </rPr>
          <t xml:space="preserve">
Central assumption that non-payroll budget is 25% of total budget - overwrite with actual fig.</t>
        </r>
      </text>
    </comment>
  </commentList>
</comments>
</file>

<file path=xl/sharedStrings.xml><?xml version="1.0" encoding="utf-8"?>
<sst xmlns="http://schemas.openxmlformats.org/spreadsheetml/2006/main" count="81" uniqueCount="65">
  <si>
    <t>Budget</t>
  </si>
  <si>
    <t>2021-22</t>
  </si>
  <si>
    <t>2022-23</t>
  </si>
  <si>
    <t>2023-24</t>
  </si>
  <si>
    <t>2024-25</t>
  </si>
  <si>
    <t>CSR</t>
  </si>
  <si>
    <t>Revenue Support Grant</t>
  </si>
  <si>
    <t>Retained income from Rate Retention Scheme</t>
  </si>
  <si>
    <t>Settlement Funding Assessment (SFA) Total</t>
  </si>
  <si>
    <t>Specific and special grants inside AEF</t>
  </si>
  <si>
    <t>Appropriations to(+)/ from(-) reserves</t>
  </si>
  <si>
    <t>Other Income</t>
  </si>
  <si>
    <t>Sub-Total</t>
  </si>
  <si>
    <t>Collection fund surplus (-)/ deficit(+)</t>
  </si>
  <si>
    <t>Council Tax Base</t>
  </si>
  <si>
    <t>Band D Precept (£)</t>
  </si>
  <si>
    <t>Increase in Council Tax Base</t>
  </si>
  <si>
    <t>Increase in Band D Precept</t>
  </si>
  <si>
    <t>Council Tax Requirement</t>
  </si>
  <si>
    <t>Total Income and Funding</t>
  </si>
  <si>
    <t>Opening Revenue Expenditure Budget</t>
  </si>
  <si>
    <t>Investment/Cost Pressures</t>
  </si>
  <si>
    <t>Direct Employee</t>
  </si>
  <si>
    <t>Pay Awards</t>
  </si>
  <si>
    <t>Employers Pension Contributions</t>
  </si>
  <si>
    <t>Increase in Prevention/Protection/Response Staff</t>
  </si>
  <si>
    <t>Increase in Support Staff</t>
  </si>
  <si>
    <t>Indirect Employee (e.g. training, travel etc.)</t>
  </si>
  <si>
    <t>All Indirect Employee Costs</t>
  </si>
  <si>
    <t>Premises</t>
  </si>
  <si>
    <t>Utilities</t>
  </si>
  <si>
    <t>Rent/Rates</t>
  </si>
  <si>
    <t>Other Premises Costs</t>
  </si>
  <si>
    <t>Transport</t>
  </si>
  <si>
    <t>Fuel</t>
  </si>
  <si>
    <t>Other Transport Costs</t>
  </si>
  <si>
    <t>Supplies and Services</t>
  </si>
  <si>
    <t>Increased Usage/Enhanced Provision</t>
  </si>
  <si>
    <t>Other Non-Pay Inflation (not included in other lines)</t>
  </si>
  <si>
    <t>Capital Financing</t>
  </si>
  <si>
    <t>Revenue Expenditure Charged to Capital</t>
  </si>
  <si>
    <t>Net Borrowing Costs</t>
  </si>
  <si>
    <t>Other</t>
  </si>
  <si>
    <t>Other Costs 3 (Please Specify)</t>
  </si>
  <si>
    <t>Total Cost Pressures</t>
  </si>
  <si>
    <t>Efficiency Savings</t>
  </si>
  <si>
    <t>Reduction in Prevention/Protection/Response Staff</t>
  </si>
  <si>
    <t>Reduction in Support Staff</t>
  </si>
  <si>
    <t>Procurement Savings</t>
  </si>
  <si>
    <t>Decreased Usage</t>
  </si>
  <si>
    <t>Total Efficiency Savings</t>
  </si>
  <si>
    <t>Closing Revenue Expenditure</t>
  </si>
  <si>
    <t>Check</t>
  </si>
  <si>
    <t>Efficiency Savings as a Percentage of Revenue Expenditure</t>
  </si>
  <si>
    <t>Efficiency Savings as a Percentage of Non-Payroll Budgets</t>
  </si>
  <si>
    <t>Efficiency Savings Target</t>
  </si>
  <si>
    <t>Shared Premises</t>
  </si>
  <si>
    <t>Fleet</t>
  </si>
  <si>
    <t>Other Technology Improvements</t>
  </si>
  <si>
    <t>Top Slice budgets</t>
  </si>
  <si>
    <t>National Inusuance Changes</t>
  </si>
  <si>
    <t>Vacancy Management</t>
  </si>
  <si>
    <t>Unuidentified In Year Savings</t>
  </si>
  <si>
    <t>Reduction in Apprentice Drawdown for FF Recruits</t>
  </si>
  <si>
    <r>
      <t>Non-Payroll Budgets</t>
    </r>
    <r>
      <rPr>
        <sz val="12"/>
        <color rgb="FFFF0000"/>
        <rFont val="Arial"/>
        <family val="2"/>
      </rPr>
      <t xml:space="preserve"> (please overwrite with correct figures)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</si>
</sst>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5">
    <xf numFmtId="0" fontId="0" fillId="0" borderId="0" xfId="0"/>
    <xf numFmtId="0" fontId="4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3" fontId="4" fillId="0" borderId="0" xfId="0" applyNumberFormat="1" applyFont="1"/>
    <xf numFmtId="0" fontId="5" fillId="2" borderId="0" xfId="0" applyFont="1" applyFill="1"/>
    <xf numFmtId="3" fontId="5" fillId="0" borderId="0" xfId="0" applyNumberFormat="1" applyFont="1"/>
    <xf numFmtId="4" fontId="4" fillId="0" borderId="0" xfId="0" applyNumberFormat="1" applyFont="1"/>
    <xf numFmtId="10" fontId="4" fillId="0" borderId="0" xfId="0" applyNumberFormat="1" applyFont="1"/>
    <xf numFmtId="0" fontId="6" fillId="2" borderId="0" xfId="0" applyFont="1" applyFill="1"/>
    <xf numFmtId="3" fontId="4" fillId="2" borderId="0" xfId="0" applyNumberFormat="1" applyFont="1" applyFill="1"/>
    <xf numFmtId="0" fontId="4" fillId="0" borderId="0" xfId="0" applyFont="1"/>
    <xf numFmtId="10" fontId="5" fillId="2" borderId="0" xfId="0" applyNumberFormat="1" applyFont="1" applyFill="1"/>
    <xf numFmtId="10" fontId="4" fillId="2" borderId="0" xfId="0" applyNumberFormat="1" applyFont="1" applyFill="1"/>
  </cellXfs>
  <cellStyles count="2">
    <cellStyle name="%" xfId="1" xr:uid="{EACBCF80-8ADB-4F28-85E9-F658CA77D4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Forecast Efficiency Savings</a:t>
            </a:r>
          </a:p>
          <a:p>
            <a:pPr>
              <a:defRPr b="1"/>
            </a:pPr>
            <a:r>
              <a:rPr lang="en-US" sz="1200" b="0">
                <a:solidFill>
                  <a:srgbClr val="C00000"/>
                </a:solidFill>
              </a:rPr>
              <a:t>(Percentage of Non-payroll budgets)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Forecast Efficiency Savings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Template!$D$3:$G$3</c:f>
              <c:strCache>
                <c:ptCount val="3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</c:strCache>
            </c:strRef>
          </c:cat>
          <c:val>
            <c:numRef>
              <c:f>Template!$D$88:$G$88</c:f>
              <c:numCache>
                <c:formatCode>0.00%</c:formatCode>
                <c:ptCount val="3"/>
                <c:pt idx="0">
                  <c:v>6.6076493339063166E-2</c:v>
                </c:pt>
                <c:pt idx="1">
                  <c:v>0.13742541576742415</c:v>
                </c:pt>
                <c:pt idx="2">
                  <c:v>-1.0955970784077909E-2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4-4BB6-9272-F3FA04592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0359999"/>
        <c:axId val="1160349599"/>
      </c:barChart>
      <c:lineChart>
        <c:grouping val="standard"/>
        <c:varyColors val="0"/>
        <c:ser>
          <c:idx val="1"/>
          <c:order val="1"/>
          <c:tx>
            <c:v>Savings Target</c:v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Template!$D$3:$G$3</c:f>
              <c:strCache>
                <c:ptCount val="3"/>
                <c:pt idx="0">
                  <c:v>2022-23</c:v>
                </c:pt>
                <c:pt idx="1">
                  <c:v>2023-24</c:v>
                </c:pt>
                <c:pt idx="2">
                  <c:v>2024-25</c:v>
                </c:pt>
              </c:strCache>
            </c:strRef>
          </c:cat>
          <c:val>
            <c:numRef>
              <c:f>Template!$D$89:$G$89</c:f>
              <c:numCache>
                <c:formatCode>0.00%</c:formatCode>
                <c:ptCount val="3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4-4BB6-9272-F3FA04592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0359999"/>
        <c:axId val="1160349599"/>
      </c:lineChart>
      <c:catAx>
        <c:axId val="1160359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349599"/>
        <c:crosses val="autoZero"/>
        <c:auto val="1"/>
        <c:lblAlgn val="ctr"/>
        <c:lblOffset val="100"/>
        <c:noMultiLvlLbl val="0"/>
      </c:catAx>
      <c:valAx>
        <c:axId val="1160349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03599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15127</xdr:colOff>
      <xdr:row>1</xdr:row>
      <xdr:rowOff>173970</xdr:rowOff>
    </xdr:from>
    <xdr:to>
      <xdr:col>15</xdr:col>
      <xdr:colOff>42300</xdr:colOff>
      <xdr:row>19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C91ABD-F98B-4266-9F78-0BF2886C8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236721</xdr:colOff>
      <xdr:row>12</xdr:row>
      <xdr:rowOff>121301</xdr:rowOff>
    </xdr:from>
    <xdr:to>
      <xdr:col>9</xdr:col>
      <xdr:colOff>180692</xdr:colOff>
      <xdr:row>15</xdr:row>
      <xdr:rowOff>36415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10BDF3C-51E7-417C-9C21-7681EAF2138D}"/>
            </a:ext>
          </a:extLst>
        </xdr:cNvPr>
        <xdr:cNvSpPr txBox="1"/>
      </xdr:nvSpPr>
      <xdr:spPr>
        <a:xfrm>
          <a:off x="7722250" y="2272830"/>
          <a:ext cx="605118" cy="452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rgbClr val="C00000"/>
              </a:solidFill>
            </a:rPr>
            <a:t>CSR Target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B00ED-1C27-4269-820B-0477E872E7E1}">
  <dimension ref="B2:H89"/>
  <sheetViews>
    <sheetView tabSelected="1" zoomScale="85" zoomScaleNormal="85" workbookViewId="0">
      <pane ySplit="3" topLeftCell="A4" activePane="bottomLeft" state="frozen"/>
      <selection pane="bottomLeft" activeCell="C10" sqref="C10"/>
    </sheetView>
  </sheetViews>
  <sheetFormatPr defaultColWidth="9.140625" defaultRowHeight="15" outlineLevelCol="1" x14ac:dyDescent="0.2"/>
  <cols>
    <col min="1" max="1" width="2.85546875" style="1" customWidth="1"/>
    <col min="2" max="2" width="50.5703125" style="1" customWidth="1"/>
    <col min="3" max="6" width="10.5703125" style="12" customWidth="1"/>
    <col min="7" max="7" width="10.5703125" style="1" hidden="1" customWidth="1" outlineLevel="1"/>
    <col min="8" max="8" width="9.140625" style="1" collapsed="1"/>
    <col min="9" max="16384" width="9.140625" style="1"/>
  </cols>
  <sheetData>
    <row r="2" spans="2:7" ht="15.75" x14ac:dyDescent="0.25">
      <c r="C2" s="2" t="s">
        <v>0</v>
      </c>
      <c r="D2" s="2"/>
      <c r="E2" s="2"/>
      <c r="F2" s="2"/>
    </row>
    <row r="3" spans="2:7" ht="15.75" x14ac:dyDescent="0.25">
      <c r="C3" s="3" t="s">
        <v>1</v>
      </c>
      <c r="D3" s="3" t="s">
        <v>2</v>
      </c>
      <c r="E3" s="3" t="s">
        <v>3</v>
      </c>
      <c r="F3" s="3" t="s">
        <v>4</v>
      </c>
      <c r="G3" s="4" t="s">
        <v>5</v>
      </c>
    </row>
    <row r="5" spans="2:7" x14ac:dyDescent="0.2">
      <c r="B5" s="1" t="s">
        <v>6</v>
      </c>
      <c r="C5" s="5">
        <v>-8570</v>
      </c>
      <c r="D5" s="5">
        <v>-8832</v>
      </c>
      <c r="E5" s="5">
        <v>-9727</v>
      </c>
      <c r="F5" s="5">
        <f>+E5*1.05</f>
        <v>-10213.35</v>
      </c>
    </row>
    <row r="6" spans="2:7" x14ac:dyDescent="0.2">
      <c r="B6" s="1" t="s">
        <v>7</v>
      </c>
      <c r="C6" s="5">
        <f>-11295-4386</f>
        <v>-15681</v>
      </c>
      <c r="D6" s="5">
        <f>-11295-4386</f>
        <v>-15681</v>
      </c>
      <c r="E6" s="5">
        <f>-11563-4705</f>
        <v>-16268</v>
      </c>
      <c r="F6" s="5">
        <f>+E6*1.05</f>
        <v>-17081.400000000001</v>
      </c>
    </row>
    <row r="7" spans="2:7" ht="15.75" x14ac:dyDescent="0.25">
      <c r="B7" s="6" t="s">
        <v>8</v>
      </c>
      <c r="C7" s="7">
        <f>SUM(C5:C6)</f>
        <v>-24251</v>
      </c>
      <c r="D7" s="7">
        <f t="shared" ref="D7:F7" si="0">SUM(D5:D6)</f>
        <v>-24513</v>
      </c>
      <c r="E7" s="7">
        <f t="shared" si="0"/>
        <v>-25995</v>
      </c>
      <c r="F7" s="7">
        <f t="shared" si="0"/>
        <v>-27294.75</v>
      </c>
    </row>
    <row r="8" spans="2:7" x14ac:dyDescent="0.2">
      <c r="C8" s="5"/>
      <c r="D8" s="5"/>
      <c r="E8" s="5"/>
      <c r="F8" s="5"/>
    </row>
    <row r="9" spans="2:7" x14ac:dyDescent="0.2">
      <c r="B9" s="1" t="s">
        <v>9</v>
      </c>
      <c r="C9" s="5">
        <v>-789</v>
      </c>
      <c r="D9" s="5">
        <v>-1081</v>
      </c>
      <c r="E9" s="5">
        <v>-634</v>
      </c>
      <c r="F9" s="5">
        <f>+E9</f>
        <v>-634</v>
      </c>
    </row>
    <row r="10" spans="2:7" x14ac:dyDescent="0.2">
      <c r="B10" s="1" t="s">
        <v>10</v>
      </c>
      <c r="C10" s="5"/>
      <c r="D10" s="5"/>
      <c r="E10" s="5"/>
      <c r="F10" s="5"/>
    </row>
    <row r="11" spans="2:7" x14ac:dyDescent="0.2">
      <c r="B11" s="1" t="s">
        <v>11</v>
      </c>
      <c r="C11" s="5">
        <v>-1276</v>
      </c>
      <c r="D11" s="5">
        <v>-2311</v>
      </c>
      <c r="E11" s="5">
        <v>-3603</v>
      </c>
      <c r="F11" s="5">
        <v>-3663</v>
      </c>
    </row>
    <row r="12" spans="2:7" ht="15.75" x14ac:dyDescent="0.25">
      <c r="B12" s="6" t="s">
        <v>12</v>
      </c>
      <c r="C12" s="7">
        <f>SUM(C9:C11)</f>
        <v>-2065</v>
      </c>
      <c r="D12" s="7">
        <f>SUM(D9:D11)</f>
        <v>-3392</v>
      </c>
      <c r="E12" s="7">
        <f>SUM(E9:E11)</f>
        <v>-4237</v>
      </c>
      <c r="F12" s="7">
        <f>SUM(F9:F11)</f>
        <v>-4297</v>
      </c>
    </row>
    <row r="14" spans="2:7" x14ac:dyDescent="0.2">
      <c r="B14" s="1" t="s">
        <v>13</v>
      </c>
      <c r="C14" s="5">
        <v>137</v>
      </c>
      <c r="D14" s="5">
        <v>-357</v>
      </c>
      <c r="E14" s="5">
        <v>-275</v>
      </c>
      <c r="F14" s="5">
        <v>-400</v>
      </c>
    </row>
    <row r="16" spans="2:7" x14ac:dyDescent="0.2">
      <c r="B16" s="1" t="s">
        <v>14</v>
      </c>
      <c r="C16" s="5">
        <v>442730</v>
      </c>
      <c r="D16" s="5">
        <v>449778</v>
      </c>
      <c r="E16" s="5">
        <v>457949</v>
      </c>
      <c r="F16" s="5">
        <v>464819</v>
      </c>
    </row>
    <row r="17" spans="2:7" x14ac:dyDescent="0.2">
      <c r="B17" s="1" t="s">
        <v>15</v>
      </c>
      <c r="C17" s="8">
        <v>72.27</v>
      </c>
      <c r="D17" s="8">
        <v>77.27</v>
      </c>
      <c r="E17" s="8">
        <v>82.27</v>
      </c>
      <c r="F17" s="8">
        <v>84.73</v>
      </c>
    </row>
    <row r="18" spans="2:7" x14ac:dyDescent="0.2">
      <c r="B18" s="1" t="s">
        <v>16</v>
      </c>
      <c r="C18" s="9"/>
      <c r="D18" s="9">
        <v>2.1850000000000001E-2</v>
      </c>
      <c r="E18" s="9">
        <v>1.585E-2</v>
      </c>
      <c r="F18" s="9">
        <v>1.6049999999999998E-2</v>
      </c>
    </row>
    <row r="19" spans="2:7" x14ac:dyDescent="0.2">
      <c r="B19" s="1" t="s">
        <v>17</v>
      </c>
      <c r="C19" s="9"/>
      <c r="D19" s="9">
        <v>7.4399999999999994E-2</v>
      </c>
      <c r="E19" s="9">
        <v>1.9900000000000001E-2</v>
      </c>
      <c r="F19" s="9">
        <v>1.9900000000000001E-2</v>
      </c>
    </row>
    <row r="20" spans="2:7" ht="15.75" x14ac:dyDescent="0.25">
      <c r="B20" s="6" t="s">
        <v>18</v>
      </c>
      <c r="C20" s="7">
        <f>-ROUND(C16*C17/1000,0)</f>
        <v>-31996</v>
      </c>
      <c r="D20" s="7">
        <f>-ROUND(D16*D17/1000,0)</f>
        <v>-34754</v>
      </c>
      <c r="E20" s="7">
        <f>-ROUND(E16*E17/1000,0)</f>
        <v>-37675</v>
      </c>
      <c r="F20" s="7">
        <f>-ROUND(F16*F17/1000,0)</f>
        <v>-39384</v>
      </c>
    </row>
    <row r="21" spans="2:7" x14ac:dyDescent="0.2">
      <c r="C21" s="5"/>
      <c r="D21" s="5"/>
      <c r="E21" s="5"/>
      <c r="F21" s="5"/>
    </row>
    <row r="22" spans="2:7" ht="15.75" x14ac:dyDescent="0.25">
      <c r="B22" s="6" t="s">
        <v>19</v>
      </c>
      <c r="C22" s="7">
        <f>C7+C12+C14+C20</f>
        <v>-58175</v>
      </c>
      <c r="D22" s="7">
        <f>D7+D12+D14+D20</f>
        <v>-63016</v>
      </c>
      <c r="E22" s="7">
        <f>E7+E12+E14+E20</f>
        <v>-68182</v>
      </c>
      <c r="F22" s="7">
        <f>F7+F12+F14+F20</f>
        <v>-71375.75</v>
      </c>
    </row>
    <row r="23" spans="2:7" x14ac:dyDescent="0.2">
      <c r="C23" s="5"/>
      <c r="D23" s="5"/>
      <c r="E23" s="5"/>
      <c r="F23" s="5"/>
    </row>
    <row r="24" spans="2:7" ht="15.75" x14ac:dyDescent="0.25">
      <c r="B24" s="6" t="s">
        <v>20</v>
      </c>
      <c r="C24" s="7"/>
      <c r="D24" s="7">
        <f>C82</f>
        <v>58175</v>
      </c>
      <c r="E24" s="7">
        <f t="shared" ref="E24:F24" si="1">D82</f>
        <v>63016</v>
      </c>
      <c r="F24" s="7">
        <f t="shared" si="1"/>
        <v>68182</v>
      </c>
    </row>
    <row r="25" spans="2:7" x14ac:dyDescent="0.2">
      <c r="C25" s="5"/>
      <c r="D25" s="5"/>
      <c r="E25" s="5"/>
      <c r="F25" s="5"/>
    </row>
    <row r="26" spans="2:7" ht="15.75" x14ac:dyDescent="0.25">
      <c r="B26" s="6" t="s">
        <v>21</v>
      </c>
      <c r="C26" s="5"/>
      <c r="D26" s="5"/>
      <c r="E26" s="5"/>
      <c r="F26" s="5"/>
    </row>
    <row r="27" spans="2:7" x14ac:dyDescent="0.2">
      <c r="B27" s="10" t="s">
        <v>22</v>
      </c>
      <c r="C27" s="5"/>
      <c r="D27" s="5"/>
      <c r="E27" s="5"/>
      <c r="F27" s="5"/>
      <c r="G27" s="11"/>
    </row>
    <row r="28" spans="2:7" x14ac:dyDescent="0.2">
      <c r="B28" s="1" t="s">
        <v>23</v>
      </c>
      <c r="C28" s="5"/>
      <c r="D28" s="5">
        <v>1541</v>
      </c>
      <c r="E28" s="5">
        <f>4915-400</f>
        <v>4515</v>
      </c>
      <c r="F28" s="5">
        <v>1482</v>
      </c>
    </row>
    <row r="29" spans="2:7" x14ac:dyDescent="0.2">
      <c r="B29" s="1" t="s">
        <v>24</v>
      </c>
      <c r="C29" s="5"/>
      <c r="D29" s="5"/>
      <c r="E29" s="5"/>
      <c r="F29" s="5">
        <v>846</v>
      </c>
    </row>
    <row r="30" spans="2:7" x14ac:dyDescent="0.2">
      <c r="B30" s="1" t="s">
        <v>25</v>
      </c>
      <c r="C30" s="5"/>
      <c r="D30" s="5">
        <f>300+200+200</f>
        <v>700</v>
      </c>
      <c r="E30" s="5">
        <v>200</v>
      </c>
      <c r="F30" s="5"/>
    </row>
    <row r="31" spans="2:7" x14ac:dyDescent="0.2">
      <c r="B31" s="1" t="s">
        <v>26</v>
      </c>
      <c r="C31" s="5"/>
      <c r="D31" s="5">
        <v>1000</v>
      </c>
      <c r="E31" s="5"/>
      <c r="F31" s="5"/>
    </row>
    <row r="32" spans="2:7" x14ac:dyDescent="0.2">
      <c r="B32" s="10" t="s">
        <v>27</v>
      </c>
      <c r="C32" s="5"/>
      <c r="D32" s="5"/>
      <c r="E32" s="5"/>
      <c r="F32" s="5"/>
    </row>
    <row r="33" spans="2:7" x14ac:dyDescent="0.2">
      <c r="B33" s="1" t="s">
        <v>28</v>
      </c>
      <c r="C33" s="5"/>
      <c r="D33" s="5"/>
      <c r="E33" s="5"/>
      <c r="F33" s="5"/>
    </row>
    <row r="34" spans="2:7" x14ac:dyDescent="0.2">
      <c r="B34" s="10" t="s">
        <v>29</v>
      </c>
      <c r="C34" s="5"/>
      <c r="D34" s="5"/>
      <c r="E34" s="5"/>
      <c r="F34" s="5"/>
    </row>
    <row r="35" spans="2:7" x14ac:dyDescent="0.2">
      <c r="B35" s="1" t="s">
        <v>30</v>
      </c>
      <c r="C35" s="5"/>
      <c r="D35" s="5"/>
      <c r="E35" s="5">
        <v>1000</v>
      </c>
      <c r="F35" s="5"/>
    </row>
    <row r="36" spans="2:7" x14ac:dyDescent="0.2">
      <c r="B36" s="1" t="s">
        <v>31</v>
      </c>
      <c r="C36" s="5"/>
      <c r="D36" s="5"/>
      <c r="E36" s="5"/>
      <c r="F36" s="5"/>
    </row>
    <row r="37" spans="2:7" x14ac:dyDescent="0.2">
      <c r="B37" s="1" t="s">
        <v>32</v>
      </c>
      <c r="C37" s="5"/>
      <c r="D37" s="5"/>
      <c r="E37" s="5">
        <v>100</v>
      </c>
      <c r="F37" s="5"/>
    </row>
    <row r="38" spans="2:7" x14ac:dyDescent="0.2">
      <c r="B38" s="10" t="s">
        <v>33</v>
      </c>
      <c r="C38" s="5"/>
      <c r="D38" s="5"/>
      <c r="E38" s="5"/>
      <c r="F38" s="5"/>
    </row>
    <row r="39" spans="2:7" x14ac:dyDescent="0.2">
      <c r="B39" s="1" t="s">
        <v>57</v>
      </c>
      <c r="C39" s="5"/>
      <c r="D39" s="5"/>
      <c r="E39" s="5">
        <v>50</v>
      </c>
      <c r="F39" s="5"/>
    </row>
    <row r="40" spans="2:7" x14ac:dyDescent="0.2">
      <c r="B40" s="1" t="s">
        <v>34</v>
      </c>
      <c r="C40" s="5"/>
      <c r="D40" s="5"/>
      <c r="E40" s="5">
        <v>50</v>
      </c>
      <c r="F40" s="5"/>
    </row>
    <row r="41" spans="2:7" x14ac:dyDescent="0.2">
      <c r="B41" s="1" t="s">
        <v>35</v>
      </c>
      <c r="C41" s="5"/>
      <c r="D41" s="5"/>
      <c r="E41" s="5"/>
      <c r="F41" s="5"/>
    </row>
    <row r="42" spans="2:7" x14ac:dyDescent="0.2">
      <c r="B42" s="10" t="s">
        <v>36</v>
      </c>
      <c r="C42" s="5"/>
      <c r="D42" s="5"/>
      <c r="E42" s="5"/>
      <c r="F42" s="5"/>
    </row>
    <row r="43" spans="2:7" x14ac:dyDescent="0.2">
      <c r="B43" s="1" t="s">
        <v>37</v>
      </c>
      <c r="C43" s="5"/>
      <c r="D43" s="5"/>
      <c r="E43" s="5">
        <f>100+100-62</f>
        <v>138</v>
      </c>
      <c r="F43" s="5"/>
    </row>
    <row r="44" spans="2:7" x14ac:dyDescent="0.2">
      <c r="B44" s="1" t="s">
        <v>38</v>
      </c>
      <c r="C44" s="5"/>
      <c r="D44" s="5">
        <v>511</v>
      </c>
      <c r="E44" s="5">
        <v>1578</v>
      </c>
      <c r="F44" s="5">
        <v>479</v>
      </c>
    </row>
    <row r="45" spans="2:7" x14ac:dyDescent="0.2">
      <c r="B45" s="10" t="s">
        <v>39</v>
      </c>
      <c r="C45" s="5"/>
      <c r="D45" s="5"/>
      <c r="E45" s="5"/>
      <c r="F45" s="5"/>
    </row>
    <row r="46" spans="2:7" x14ac:dyDescent="0.2">
      <c r="B46" s="1" t="s">
        <v>40</v>
      </c>
      <c r="C46" s="5"/>
      <c r="D46" s="5">
        <v>1750</v>
      </c>
      <c r="E46" s="5">
        <v>0</v>
      </c>
      <c r="F46" s="5">
        <v>0</v>
      </c>
    </row>
    <row r="47" spans="2:7" x14ac:dyDescent="0.2">
      <c r="B47" s="1" t="s">
        <v>41</v>
      </c>
      <c r="C47" s="5"/>
      <c r="D47" s="5"/>
      <c r="E47" s="5"/>
      <c r="F47" s="5"/>
    </row>
    <row r="48" spans="2:7" x14ac:dyDescent="0.2">
      <c r="B48" s="10" t="s">
        <v>42</v>
      </c>
      <c r="C48" s="5"/>
      <c r="D48" s="5"/>
      <c r="E48" s="5"/>
      <c r="F48" s="5"/>
      <c r="G48" s="11"/>
    </row>
    <row r="49" spans="2:7" x14ac:dyDescent="0.2">
      <c r="B49" s="1" t="s">
        <v>60</v>
      </c>
      <c r="C49" s="5"/>
      <c r="D49" s="5">
        <v>300</v>
      </c>
      <c r="E49" s="5">
        <v>-300</v>
      </c>
      <c r="F49" s="5"/>
    </row>
    <row r="50" spans="2:7" x14ac:dyDescent="0.2">
      <c r="B50" s="1" t="s">
        <v>63</v>
      </c>
      <c r="C50" s="5"/>
      <c r="D50" s="5"/>
      <c r="E50" s="5"/>
      <c r="F50" s="5">
        <v>200</v>
      </c>
    </row>
    <row r="51" spans="2:7" x14ac:dyDescent="0.2">
      <c r="B51" s="1" t="s">
        <v>43</v>
      </c>
      <c r="C51" s="5"/>
      <c r="D51" s="5"/>
      <c r="E51" s="5"/>
      <c r="F51" s="5"/>
    </row>
    <row r="52" spans="2:7" ht="15.75" x14ac:dyDescent="0.25">
      <c r="B52" s="6" t="s">
        <v>44</v>
      </c>
      <c r="C52" s="7"/>
      <c r="D52" s="7">
        <f>SUM(D28:D51)</f>
        <v>5802</v>
      </c>
      <c r="E52" s="7">
        <f>SUM(E28:E51)</f>
        <v>7331</v>
      </c>
      <c r="F52" s="7">
        <f>SUM(F28:F51)</f>
        <v>3007</v>
      </c>
    </row>
    <row r="53" spans="2:7" x14ac:dyDescent="0.2">
      <c r="C53" s="5"/>
      <c r="D53" s="5"/>
      <c r="E53" s="5"/>
      <c r="F53" s="5"/>
    </row>
    <row r="54" spans="2:7" ht="15.75" x14ac:dyDescent="0.25">
      <c r="B54" s="6" t="s">
        <v>45</v>
      </c>
      <c r="C54" s="5"/>
      <c r="D54" s="5"/>
      <c r="E54" s="5"/>
      <c r="F54" s="5"/>
    </row>
    <row r="55" spans="2:7" x14ac:dyDescent="0.2">
      <c r="B55" s="10" t="s">
        <v>22</v>
      </c>
      <c r="C55" s="5"/>
      <c r="D55" s="5"/>
      <c r="E55" s="5"/>
      <c r="F55" s="5"/>
      <c r="G55" s="11"/>
    </row>
    <row r="56" spans="2:7" x14ac:dyDescent="0.2">
      <c r="B56" s="1" t="s">
        <v>46</v>
      </c>
      <c r="C56" s="5"/>
      <c r="D56" s="5"/>
      <c r="E56" s="5">
        <f>-588-215</f>
        <v>-803</v>
      </c>
      <c r="F56" s="5">
        <f>209-293-85</f>
        <v>-169</v>
      </c>
    </row>
    <row r="57" spans="2:7" x14ac:dyDescent="0.2">
      <c r="B57" s="1" t="s">
        <v>47</v>
      </c>
      <c r="C57" s="5"/>
      <c r="D57" s="5"/>
      <c r="E57" s="5"/>
      <c r="F57" s="5">
        <v>-225</v>
      </c>
    </row>
    <row r="58" spans="2:7" x14ac:dyDescent="0.2">
      <c r="B58" s="10" t="s">
        <v>27</v>
      </c>
      <c r="C58" s="5"/>
      <c r="D58" s="5"/>
      <c r="E58" s="5"/>
      <c r="F58" s="5"/>
    </row>
    <row r="59" spans="2:7" x14ac:dyDescent="0.2">
      <c r="B59" s="1" t="s">
        <v>28</v>
      </c>
      <c r="C59" s="5"/>
      <c r="D59" s="5"/>
      <c r="E59" s="5"/>
      <c r="F59" s="5"/>
    </row>
    <row r="60" spans="2:7" x14ac:dyDescent="0.2">
      <c r="B60" s="10" t="s">
        <v>29</v>
      </c>
      <c r="C60" s="5"/>
      <c r="D60" s="5"/>
      <c r="E60" s="5"/>
      <c r="F60" s="5"/>
    </row>
    <row r="61" spans="2:7" x14ac:dyDescent="0.2">
      <c r="B61" s="1" t="s">
        <v>30</v>
      </c>
      <c r="C61" s="5"/>
      <c r="D61" s="5"/>
      <c r="E61" s="5"/>
      <c r="F61" s="5"/>
    </row>
    <row r="62" spans="2:7" x14ac:dyDescent="0.2">
      <c r="B62" s="1" t="s">
        <v>31</v>
      </c>
      <c r="C62" s="5"/>
      <c r="D62" s="5"/>
      <c r="E62" s="5"/>
      <c r="F62" s="5"/>
    </row>
    <row r="63" spans="2:7" x14ac:dyDescent="0.2">
      <c r="B63" s="1" t="s">
        <v>32</v>
      </c>
      <c r="C63" s="5"/>
      <c r="D63" s="5"/>
      <c r="E63" s="5"/>
      <c r="F63" s="5"/>
    </row>
    <row r="64" spans="2:7" x14ac:dyDescent="0.2">
      <c r="B64" s="1" t="s">
        <v>56</v>
      </c>
      <c r="C64" s="5"/>
      <c r="D64" s="5"/>
      <c r="E64" s="5"/>
      <c r="F64" s="5"/>
    </row>
    <row r="65" spans="2:7" x14ac:dyDescent="0.2">
      <c r="B65" s="10" t="s">
        <v>33</v>
      </c>
      <c r="C65" s="5"/>
      <c r="D65" s="5"/>
      <c r="E65" s="5"/>
      <c r="F65" s="5"/>
    </row>
    <row r="66" spans="2:7" x14ac:dyDescent="0.2">
      <c r="B66" s="1" t="s">
        <v>57</v>
      </c>
      <c r="C66" s="5"/>
      <c r="D66" s="5"/>
      <c r="E66" s="5"/>
      <c r="F66" s="5"/>
    </row>
    <row r="67" spans="2:7" x14ac:dyDescent="0.2">
      <c r="B67" s="1" t="s">
        <v>34</v>
      </c>
      <c r="C67" s="5"/>
      <c r="D67" s="5"/>
      <c r="E67" s="5"/>
      <c r="F67" s="5"/>
    </row>
    <row r="68" spans="2:7" x14ac:dyDescent="0.2">
      <c r="B68" s="1" t="s">
        <v>35</v>
      </c>
      <c r="C68" s="5"/>
      <c r="D68" s="5">
        <v>-200</v>
      </c>
      <c r="E68" s="5"/>
      <c r="F68" s="5"/>
    </row>
    <row r="69" spans="2:7" x14ac:dyDescent="0.2">
      <c r="B69" s="10" t="s">
        <v>36</v>
      </c>
      <c r="C69" s="5"/>
      <c r="D69" s="5"/>
      <c r="E69" s="5"/>
      <c r="F69" s="5"/>
    </row>
    <row r="70" spans="2:7" x14ac:dyDescent="0.2">
      <c r="B70" s="1" t="s">
        <v>48</v>
      </c>
      <c r="C70" s="5"/>
      <c r="D70" s="5"/>
      <c r="E70" s="5"/>
      <c r="F70" s="5"/>
    </row>
    <row r="71" spans="2:7" x14ac:dyDescent="0.2">
      <c r="B71" s="1" t="s">
        <v>58</v>
      </c>
      <c r="C71" s="5"/>
      <c r="D71" s="5"/>
      <c r="E71" s="5"/>
      <c r="F71" s="5"/>
    </row>
    <row r="72" spans="2:7" x14ac:dyDescent="0.2">
      <c r="B72" s="1" t="s">
        <v>49</v>
      </c>
      <c r="C72" s="5"/>
      <c r="D72" s="5">
        <v>-200</v>
      </c>
      <c r="E72" s="5"/>
      <c r="F72" s="5"/>
    </row>
    <row r="73" spans="2:7" x14ac:dyDescent="0.2">
      <c r="B73" s="10" t="s">
        <v>39</v>
      </c>
      <c r="C73" s="5"/>
      <c r="D73" s="5"/>
      <c r="E73" s="5"/>
      <c r="F73" s="5"/>
    </row>
    <row r="74" spans="2:7" x14ac:dyDescent="0.2">
      <c r="B74" s="1" t="s">
        <v>40</v>
      </c>
      <c r="C74" s="5"/>
      <c r="D74" s="5"/>
      <c r="E74" s="5"/>
      <c r="F74" s="5"/>
    </row>
    <row r="75" spans="2:7" x14ac:dyDescent="0.2">
      <c r="B75" s="1" t="s">
        <v>41</v>
      </c>
      <c r="C75" s="5"/>
      <c r="D75" s="5">
        <v>-100</v>
      </c>
      <c r="E75" s="5">
        <v>-1052</v>
      </c>
      <c r="F75" s="5">
        <v>400</v>
      </c>
    </row>
    <row r="76" spans="2:7" x14ac:dyDescent="0.2">
      <c r="B76" s="10" t="s">
        <v>42</v>
      </c>
      <c r="C76" s="5"/>
      <c r="D76" s="5"/>
      <c r="E76" s="5"/>
      <c r="F76" s="5"/>
      <c r="G76" s="11"/>
    </row>
    <row r="77" spans="2:7" x14ac:dyDescent="0.2">
      <c r="B77" s="1" t="s">
        <v>59</v>
      </c>
      <c r="C77" s="5"/>
      <c r="D77" s="5">
        <v>-200</v>
      </c>
      <c r="E77" s="5"/>
      <c r="F77" s="5"/>
    </row>
    <row r="78" spans="2:7" x14ac:dyDescent="0.2">
      <c r="B78" s="1" t="s">
        <v>61</v>
      </c>
      <c r="C78" s="5"/>
      <c r="D78" s="5">
        <v>-261</v>
      </c>
      <c r="E78" s="5"/>
      <c r="F78" s="5">
        <v>251</v>
      </c>
    </row>
    <row r="79" spans="2:7" x14ac:dyDescent="0.2">
      <c r="B79" s="1" t="s">
        <v>62</v>
      </c>
      <c r="C79" s="5"/>
      <c r="D79" s="5"/>
      <c r="E79" s="5">
        <v>-310</v>
      </c>
      <c r="F79" s="5">
        <f>-381+310.75</f>
        <v>-70.25</v>
      </c>
    </row>
    <row r="80" spans="2:7" ht="15.75" x14ac:dyDescent="0.25">
      <c r="B80" s="6" t="s">
        <v>50</v>
      </c>
      <c r="C80" s="7"/>
      <c r="D80" s="7">
        <f>SUM(D56:D79)</f>
        <v>-961</v>
      </c>
      <c r="E80" s="7">
        <f>SUM(E56:E79)</f>
        <v>-2165</v>
      </c>
      <c r="F80" s="7">
        <f>SUM(F56:F79)</f>
        <v>186.75</v>
      </c>
    </row>
    <row r="81" spans="2:7" x14ac:dyDescent="0.2">
      <c r="C81" s="5"/>
      <c r="D81" s="5"/>
      <c r="E81" s="5"/>
      <c r="F81" s="5"/>
    </row>
    <row r="82" spans="2:7" ht="15.75" x14ac:dyDescent="0.25">
      <c r="B82" s="6" t="s">
        <v>51</v>
      </c>
      <c r="C82" s="7">
        <v>58175</v>
      </c>
      <c r="D82" s="7">
        <f>D24+D52+D80</f>
        <v>63016</v>
      </c>
      <c r="E82" s="7">
        <f>E24+E52+E80</f>
        <v>68182</v>
      </c>
      <c r="F82" s="7">
        <f>F24+F52+F80</f>
        <v>71375.75</v>
      </c>
    </row>
    <row r="84" spans="2:7" x14ac:dyDescent="0.2">
      <c r="B84" s="1" t="s">
        <v>52</v>
      </c>
      <c r="C84" s="12">
        <f>C22+C82</f>
        <v>0</v>
      </c>
      <c r="D84" s="12">
        <f>D22+D82</f>
        <v>0</v>
      </c>
      <c r="E84" s="12">
        <f>E22+E82</f>
        <v>0</v>
      </c>
      <c r="F84" s="12">
        <f>F22+F82</f>
        <v>0</v>
      </c>
    </row>
    <row r="86" spans="2:7" x14ac:dyDescent="0.2">
      <c r="B86" s="1" t="s">
        <v>53</v>
      </c>
      <c r="D86" s="9">
        <f>-D80/D24</f>
        <v>1.6519123334765792E-2</v>
      </c>
      <c r="E86" s="9">
        <f>-E80/E24</f>
        <v>3.4356353941856037E-2</v>
      </c>
      <c r="F86" s="9">
        <f>-F80/F24</f>
        <v>-2.7389926960194773E-3</v>
      </c>
    </row>
    <row r="87" spans="2:7" x14ac:dyDescent="0.2">
      <c r="B87" s="1" t="s">
        <v>64</v>
      </c>
      <c r="D87" s="5">
        <f>(D24*0.25)</f>
        <v>14543.75</v>
      </c>
      <c r="E87" s="5">
        <f>(E24*0.25)</f>
        <v>15754</v>
      </c>
      <c r="F87" s="5">
        <f>(F24*0.25)</f>
        <v>17045.5</v>
      </c>
    </row>
    <row r="88" spans="2:7" ht="15.75" x14ac:dyDescent="0.25">
      <c r="B88" s="1" t="s">
        <v>54</v>
      </c>
      <c r="D88" s="9">
        <f>-D80/D87</f>
        <v>6.6076493339063166E-2</v>
      </c>
      <c r="E88" s="9">
        <f t="shared" ref="E88:F88" si="2">-E80/E87</f>
        <v>0.13742541576742415</v>
      </c>
      <c r="F88" s="9">
        <f t="shared" si="2"/>
        <v>-1.0955970784077909E-2</v>
      </c>
      <c r="G88" s="13">
        <f>AVERAGE(D88:F88)</f>
        <v>6.418197944080313E-2</v>
      </c>
    </row>
    <row r="89" spans="2:7" x14ac:dyDescent="0.2">
      <c r="B89" s="1" t="s">
        <v>55</v>
      </c>
      <c r="D89" s="9">
        <v>0.02</v>
      </c>
      <c r="E89" s="9">
        <v>0.02</v>
      </c>
      <c r="F89" s="9">
        <v>0.02</v>
      </c>
      <c r="G89" s="14">
        <v>0.02</v>
      </c>
    </row>
  </sheetData>
  <mergeCells count="1">
    <mergeCell ref="C2:F2"/>
  </mergeCells>
  <pageMargins left="0.7" right="0.7" top="0.75" bottom="0.75" header="0.3" footer="0.3"/>
  <pageSetup paperSize="9" scale="55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A5BF1C78D9F64B679A5EBDE1C6598EBC010100F7EEF417FC520F4AAAF3625282A12098" ma:contentTypeVersion="4" ma:contentTypeDescription="Create a new document." ma:contentTypeScope="" ma:versionID="f0e001f37debd2a50101abb3294959b2">
  <xsd:schema xmlns:xsd="http://www.w3.org/2001/XMLSchema" xmlns:xs="http://www.w3.org/2001/XMLSchema" xmlns:p="http://schemas.microsoft.com/office/2006/metadata/properties" xmlns:ns2="4e9417ab-6472-4075-af16-7dc6074df91e" targetNamespace="http://schemas.microsoft.com/office/2006/metadata/properties" ma:root="true" ma:fieldsID="b54467a69484aa956281942e8642cea1" ns2:_="">
    <xsd:import namespace="4e9417ab-6472-4075-af16-7dc6074df91e"/>
    <xsd:element name="properties">
      <xsd:complexType>
        <xsd:sequence>
          <xsd:element name="documentManagement">
            <xsd:complexType>
              <xsd:all>
                <xsd:element ref="ns2:lae2bfa7b6474897ab4a53f76ea236c7" minOccurs="0"/>
                <xsd:element ref="ns2:TaxCatchAll" minOccurs="0"/>
                <xsd:element ref="ns2:TaxCatchAllLabel" minOccurs="0"/>
                <xsd:element ref="ns2:cf401361b24e474cb011be6eb76c0e76" minOccurs="0"/>
                <xsd:element ref="ns2:jb5e598af17141539648acf311d7477b" minOccurs="0"/>
                <xsd:element ref="ns2:n7493b4506bf40e28c373b1e51a33445" minOccurs="0"/>
                <xsd:element ref="ns2:HOMigr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417ab-6472-4075-af16-7dc6074df91e" elementFormDefault="qualified">
    <xsd:import namespace="http://schemas.microsoft.com/office/2006/documentManagement/types"/>
    <xsd:import namespace="http://schemas.microsoft.com/office/infopath/2007/PartnerControls"/>
    <xsd:element name="lae2bfa7b6474897ab4a53f76ea236c7" ma:index="8" ma:taxonomy="true" ma:internalName="lae2bfa7b6474897ab4a53f76ea236c7" ma:taxonomyFieldName="HOGovernmentSecurityClassification" ma:displayName="Government Security Classification" ma:readOnly="false" ma:default="1;#Official|14c80daa-741b-422c-9722-f71693c9ede4" ma:fieldId="{5ae2bfa7-b647-4897-ab4a-53f76ea236c7}" ma:sspId="93e580ec-c125-41f3-a307-e1c841722a86" ma:termSetId="56209604-fc17-4ace-9b7b-f45f0f17d50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066c73f-a3b0-4360-ba6e-8c24c04e81b0}" ma:internalName="TaxCatchAll" ma:showField="CatchAllData" ma:web="47bee7a9-a607-491b-902b-f70236870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066c73f-a3b0-4360-ba6e-8c24c04e81b0}" ma:internalName="TaxCatchAllLabel" ma:readOnly="true" ma:showField="CatchAllDataLabel" ma:web="47bee7a9-a607-491b-902b-f70236870b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f401361b24e474cb011be6eb76c0e76" ma:index="12" ma:taxonomy="true" ma:internalName="cf401361b24e474cb011be6eb76c0e76" ma:taxonomyFieldName="HOCopyrightLevel" ma:displayName="Copyright level" ma:readOnly="false" ma:default="2;#Crown|69589897-2828-4761-976e-717fd8e631c9" ma:fieldId="{cf401361-b24e-474c-b011-be6eb76c0e76}" ma:sspId="93e580ec-c125-41f3-a307-e1c841722a86" ma:termSetId="bdd694c6-7266-48f2-93d6-d15992cd20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5e598af17141539648acf311d7477b" ma:index="14" nillable="true" ma:taxonomy="true" ma:internalName="jb5e598af17141539648acf311d7477b" ma:taxonomyFieldName="HOBusinessUnit" ma:displayName="Business unit" ma:default="3;#Efficiency and Resources Unit (ERU)|ce74cf70-39e8-4837-923b-2d8389e3002a" ma:fieldId="{3b5e598a-f171-4153-9648-acf311d7477b}" ma:sspId="93e580ec-c125-41f3-a307-e1c841722a86" ma:termSetId="55eb802e-fbca-455b-a7d2-d5919d4ea3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7493b4506bf40e28c373b1e51a33445" ma:index="16" nillable="true" ma:taxonomy="true" ma:internalName="n7493b4506bf40e28c373b1e51a33445" ma:taxonomyFieldName="HOSiteType" ma:displayName="Site type" ma:default="4;#Policy – Standard|6ac71db3-f607-40c5-a1e1-b9c1a296a59c" ma:fieldId="{77493b45-06bf-40e2-8c37-3b1e51a33445}" ma:sspId="93e580ec-c125-41f3-a307-e1c841722a86" ma:termSetId="4518b03a-1a05-49af-8bf2-e5548589f2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OMigrated" ma:index="18" nillable="true" ma:displayName="Migrated" ma:default="0" ma:internalName="HOMigrat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3e580ec-c125-41f3-a307-e1c841722a86" ContentTypeId="0x010100A5BF1C78D9F64B679A5EBDE1C6598EBC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9417ab-6472-4075-af16-7dc6074df91e">
      <Value>4</Value>
      <Value>3</Value>
      <Value>2</Value>
      <Value>1</Value>
    </TaxCatchAll>
    <n7493b4506bf40e28c373b1e51a33445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Policy – Standard</TermName>
          <TermId xmlns="http://schemas.microsoft.com/office/infopath/2007/PartnerControls">6ac71db3-f607-40c5-a1e1-b9c1a296a59c</TermId>
        </TermInfo>
      </Terms>
    </n7493b4506bf40e28c373b1e51a33445>
    <cf401361b24e474cb011be6eb76c0e76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Crown</TermName>
          <TermId xmlns="http://schemas.microsoft.com/office/infopath/2007/PartnerControls">69589897-2828-4761-976e-717fd8e631c9</TermId>
        </TermInfo>
      </Terms>
    </cf401361b24e474cb011be6eb76c0e76>
    <HOMigrated xmlns="4e9417ab-6472-4075-af16-7dc6074df91e">false</HOMigrated>
    <lae2bfa7b6474897ab4a53f76ea236c7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Official</TermName>
          <TermId xmlns="http://schemas.microsoft.com/office/infopath/2007/PartnerControls">14c80daa-741b-422c-9722-f71693c9ede4</TermId>
        </TermInfo>
      </Terms>
    </lae2bfa7b6474897ab4a53f76ea236c7>
    <jb5e598af17141539648acf311d7477b xmlns="4e9417ab-6472-4075-af16-7dc6074df91e">
      <Terms xmlns="http://schemas.microsoft.com/office/infopath/2007/PartnerControls">
        <TermInfo xmlns="http://schemas.microsoft.com/office/infopath/2007/PartnerControls">
          <TermName xmlns="http://schemas.microsoft.com/office/infopath/2007/PartnerControls">Efficiency and Resources Unit (ERU)</TermName>
          <TermId xmlns="http://schemas.microsoft.com/office/infopath/2007/PartnerControls">ce74cf70-39e8-4837-923b-2d8389e3002a</TermId>
        </TermInfo>
      </Terms>
    </jb5e598af17141539648acf311d7477b>
  </documentManagement>
</p:properties>
</file>

<file path=customXml/itemProps1.xml><?xml version="1.0" encoding="utf-8"?>
<ds:datastoreItem xmlns:ds="http://schemas.openxmlformats.org/officeDocument/2006/customXml" ds:itemID="{722C1022-CED6-41A0-B7CF-74C852E1D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9417ab-6472-4075-af16-7dc6074df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9F19D6-BAB5-401F-818A-B95541D0CE8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C238ADC-4335-4EA2-AB9D-67FDFEDCA48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0588CEC-1369-4FE0-BFA8-49274B7B2B15}">
  <ds:schemaRefs>
    <ds:schemaRef ds:uri="http://schemas.microsoft.com/office/2006/metadata/properties"/>
    <ds:schemaRef ds:uri="http://schemas.microsoft.com/office/infopath/2007/PartnerControls"/>
    <ds:schemaRef ds:uri="4e9417ab-6472-4075-af16-7dc6074df9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Hemming, Mark</dc:creator>
  <cp:keywords/>
  <dc:description/>
  <cp:lastModifiedBy>SHQ - Edney, Richard</cp:lastModifiedBy>
  <cp:revision/>
  <cp:lastPrinted>2023-03-21T12:54:43Z</cp:lastPrinted>
  <dcterms:created xsi:type="dcterms:W3CDTF">2022-05-23T14:31:34Z</dcterms:created>
  <dcterms:modified xsi:type="dcterms:W3CDTF">2023-04-03T08:44:19Z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0x010100A5BF1C78D9F64B679A5EBDE1C6598EBC010100F7EEF417FC520F4AAAF3625282A12098</vt:lpwstr>
  </property>
  <property fmtid="{D5CDD505-2E9C-101B-9397-08002B2CF9AE}" pid="3" name="HOBusinessUnit">
    <vt:lpwstr>3;#Efficiency and Resources Unit (ERU)|ce74cf70-39e8-4837-923b-2d8389e3002a</vt:lpwstr>
  </property>
  <property fmtid="{D5CDD505-2E9C-101B-9397-08002B2CF9AE}" pid="4" name="HOCopyrightLevel">
    <vt:lpwstr>2;#Crown|69589897-2828-4761-976e-717fd8e631c9</vt:lpwstr>
  </property>
  <property fmtid="{D5CDD505-2E9C-101B-9397-08002B2CF9AE}" pid="5" name="HOGovernmentSecurityClassification">
    <vt:lpwstr>1;#Official|14c80daa-741b-422c-9722-f71693c9ede4</vt:lpwstr>
  </property>
  <property fmtid="{D5CDD505-2E9C-101B-9397-08002B2CF9AE}" pid="6" name="HOSiteType">
    <vt:lpwstr>4;#Policy – Standard|6ac71db3-f607-40c5-a1e1-b9c1a296a59c</vt:lpwstr>
  </property>
</Properties>
</file>